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fitz/Dropbox (The Fitz Group)/TFG Team Folder/Agent Trackers/02-Copy for New Agent/"/>
    </mc:Choice>
  </mc:AlternateContent>
  <xr:revisionPtr revIDLastSave="0" documentId="13_ncr:1_{9C3C14DB-571E-FA4E-BB46-EB70DC66D381}" xr6:coauthVersionLast="45" xr6:coauthVersionMax="45" xr10:uidLastSave="{00000000-0000-0000-0000-000000000000}"/>
  <bookViews>
    <workbookView xWindow="0" yWindow="460" windowWidth="25600" windowHeight="14660" tabRatio="751" xr2:uid="{00000000-000D-0000-FFFF-FFFF00000000}"/>
  </bookViews>
  <sheets>
    <sheet name="NBT" sheetId="25" r:id="rId1"/>
    <sheet name="Common Info" sheetId="26" state="hidden" r:id="rId2"/>
  </sheets>
  <externalReferences>
    <externalReference r:id="rId3"/>
    <externalReference r:id="rId4"/>
  </externalReferences>
  <definedNames>
    <definedName name="AnnualCal2">'[1]Common Info'!$A$29:$B$33</definedName>
    <definedName name="AnnualCalc" localSheetId="1">'Common Info'!$A$38:$B$42</definedName>
    <definedName name="AnnualCalc">#REF!</definedName>
    <definedName name="Carriers" localSheetId="1">'Common Info'!$A$4:$A$24</definedName>
    <definedName name="Carriers">#REF!</definedName>
    <definedName name="Carriers2">'[2]Common Info'!$A$2:$A$15</definedName>
    <definedName name="Carriers3">'[1]Common Info'!$A$2:$A$15</definedName>
    <definedName name="LeadSrc" localSheetId="1">'Common Info'!$A$29:$A$33</definedName>
    <definedName name="LeadSrc">#REF!</definedName>
    <definedName name="PremiumMode" localSheetId="1">'Common Info'!$A$38:$A$42</definedName>
    <definedName name="PremiumMode">#REF!</definedName>
    <definedName name="_xlnm.Print_Area" localSheetId="0">NBT!$A$1:$I$40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5" l="1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G29" i="25" s="1"/>
  <c r="I29" i="25"/>
  <c r="I32" i="25" l="1"/>
  <c r="G32" i="25"/>
  <c r="G26" i="25"/>
  <c r="I34" i="25"/>
  <c r="G35" i="25"/>
  <c r="G31" i="25"/>
  <c r="G33" i="25"/>
  <c r="I26" i="25"/>
  <c r="G30" i="25"/>
  <c r="G34" i="25"/>
  <c r="I31" i="25"/>
  <c r="G28" i="25"/>
  <c r="I35" i="25"/>
  <c r="D36" i="25"/>
  <c r="D35" i="25"/>
  <c r="D34" i="25"/>
  <c r="I30" i="25"/>
  <c r="I27" i="25"/>
  <c r="D33" i="25"/>
  <c r="G27" i="25"/>
  <c r="E30" i="25"/>
  <c r="D30" i="25"/>
  <c r="E29" i="25"/>
  <c r="D29" i="25"/>
  <c r="E28" i="25"/>
  <c r="D28" i="25"/>
  <c r="E27" i="25"/>
  <c r="D27" i="25"/>
  <c r="I33" i="25"/>
  <c r="D26" i="25"/>
  <c r="I28" i="25"/>
  <c r="E26" i="25" l="1"/>
</calcChain>
</file>

<file path=xl/sharedStrings.xml><?xml version="1.0" encoding="utf-8"?>
<sst xmlns="http://schemas.openxmlformats.org/spreadsheetml/2006/main" count="128" uniqueCount="78">
  <si>
    <t>Dials</t>
  </si>
  <si>
    <t>Contacts</t>
  </si>
  <si>
    <t>Appts</t>
  </si>
  <si>
    <t>Sits</t>
  </si>
  <si>
    <t>Referrals</t>
  </si>
  <si>
    <t>Interviews</t>
  </si>
  <si>
    <t>Contracts</t>
  </si>
  <si>
    <t>TOTALS</t>
  </si>
  <si>
    <t>Agent Name:</t>
  </si>
  <si>
    <t xml:space="preserve">NAA#: </t>
  </si>
  <si>
    <t xml:space="preserve">Agency or Team: </t>
  </si>
  <si>
    <t xml:space="preserve">Date: </t>
  </si>
  <si>
    <t>Premium Mode</t>
  </si>
  <si>
    <t>Product Name</t>
  </si>
  <si>
    <t>Source</t>
  </si>
  <si>
    <t>Monthly</t>
  </si>
  <si>
    <t>Ann. Rev.</t>
  </si>
  <si>
    <t>Sales From:</t>
  </si>
  <si>
    <t>Leads</t>
  </si>
  <si>
    <t>CFG</t>
  </si>
  <si>
    <t>Lead</t>
  </si>
  <si>
    <t>Ann. Review</t>
  </si>
  <si>
    <t>Foresters</t>
  </si>
  <si>
    <t>Warm Mkt</t>
  </si>
  <si>
    <t>Baltimore</t>
  </si>
  <si>
    <t>Referral</t>
  </si>
  <si>
    <t>Other</t>
  </si>
  <si>
    <t>Kemper</t>
  </si>
  <si>
    <t>New In School</t>
  </si>
  <si>
    <t>Assurity</t>
  </si>
  <si>
    <t>Total Adjusted AP</t>
  </si>
  <si>
    <t>Fastracts</t>
  </si>
  <si>
    <t>F &amp; G</t>
  </si>
  <si>
    <t>Annuity Amount</t>
  </si>
  <si>
    <t>Semi-Annual</t>
  </si>
  <si>
    <t>Carriers</t>
  </si>
  <si>
    <t>American Equity</t>
  </si>
  <si>
    <t>DO NOT ADJUST</t>
  </si>
  <si>
    <t>Warm</t>
  </si>
  <si>
    <t>Multiplier</t>
  </si>
  <si>
    <t>Quarterly</t>
  </si>
  <si>
    <t>Annual</t>
  </si>
  <si>
    <t>Annuity</t>
  </si>
  <si>
    <t>Client Name</t>
  </si>
  <si>
    <t>Phone Number</t>
  </si>
  <si>
    <t>MoO</t>
  </si>
  <si>
    <t>App Count</t>
  </si>
  <si>
    <t>Transamerica</t>
  </si>
  <si>
    <t>Recruiting Dials</t>
  </si>
  <si>
    <t>Great Western</t>
  </si>
  <si>
    <t>AIG</t>
  </si>
  <si>
    <t>NLG</t>
  </si>
  <si>
    <t>Nassau Re</t>
  </si>
  <si>
    <t>National Western</t>
  </si>
  <si>
    <t>Global Atlantic</t>
  </si>
  <si>
    <t>Agent Name</t>
  </si>
  <si>
    <t>NAA111222</t>
  </si>
  <si>
    <t>Agent Team</t>
  </si>
  <si>
    <t>Sample Client</t>
  </si>
  <si>
    <t>Safeshield</t>
  </si>
  <si>
    <t>Aetna</t>
  </si>
  <si>
    <t>HMA</t>
  </si>
  <si>
    <t>Humana</t>
  </si>
  <si>
    <t>Equitable</t>
  </si>
  <si>
    <t>Sales Activity</t>
  </si>
  <si>
    <t>Recruiting Activity</t>
  </si>
  <si>
    <t>Modal Premium</t>
  </si>
  <si>
    <t>Insurance Carrier</t>
  </si>
  <si>
    <t>Annual Premium</t>
  </si>
  <si>
    <t>Submitted Date</t>
  </si>
  <si>
    <t>First Apps</t>
  </si>
  <si>
    <t>Total Annual Premium Per Insurance Carrier</t>
  </si>
  <si>
    <t>Total Applications</t>
  </si>
  <si>
    <t>Annuity Applications</t>
  </si>
  <si>
    <t>Activity Numbers</t>
  </si>
  <si>
    <t>Debt Reduction</t>
  </si>
  <si>
    <t>Monthly HMA</t>
  </si>
  <si>
    <t>Total Debt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</si>
</sst>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/d/yy;@"/>
    <numFmt numFmtId="166" formatCode="&quot;$&quot;#,##0.00;[Red]&quot;$&quot;#,##0.00"/>
    <numFmt numFmtId="167" formatCode="[&lt;=9999999]###\-####;\(###\)\ ###\-####"/>
    <numFmt numFmtId="168" formatCode="000\-00\-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name val="Palatino Linotype"/>
      <family val="1"/>
    </font>
    <font>
      <sz val="10"/>
      <name val="Palatino Linotype"/>
      <family val="1"/>
    </font>
    <font>
      <sz val="10"/>
      <color indexed="9"/>
      <name val="Palatino Linotype"/>
      <family val="1"/>
    </font>
    <font>
      <sz val="11"/>
      <color theme="1"/>
      <name val="Palatino Linotype"/>
      <family val="1"/>
    </font>
    <font>
      <sz val="14"/>
      <name val="Palatino Linotype"/>
      <family val="1"/>
    </font>
    <font>
      <sz val="11"/>
      <color theme="0"/>
      <name val="Palatino Linotype"/>
      <family val="1"/>
    </font>
    <font>
      <sz val="14"/>
      <color theme="0"/>
      <name val="Palatino Linotype"/>
      <family val="1"/>
    </font>
    <font>
      <sz val="10"/>
      <color theme="0"/>
      <name val="Palatino Linotype"/>
      <family val="1"/>
    </font>
    <font>
      <sz val="12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D7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228" applyFont="1" applyAlignment="1">
      <alignment horizontal="center"/>
    </xf>
    <xf numFmtId="0" fontId="7" fillId="0" borderId="0" xfId="228" applyFont="1"/>
    <xf numFmtId="0" fontId="7" fillId="3" borderId="0" xfId="228" applyFont="1" applyFill="1" applyAlignment="1" applyProtection="1">
      <alignment vertical="center"/>
    </xf>
    <xf numFmtId="0" fontId="7" fillId="3" borderId="0" xfId="228" applyFont="1" applyFill="1" applyBorder="1" applyAlignment="1" applyProtection="1">
      <alignment horizontal="center" vertical="center"/>
    </xf>
    <xf numFmtId="0" fontId="7" fillId="3" borderId="0" xfId="228" applyFont="1" applyFill="1" applyAlignment="1" applyProtection="1">
      <alignment horizontal="center" vertical="center"/>
    </xf>
    <xf numFmtId="0" fontId="7" fillId="3" borderId="2" xfId="228" applyFont="1" applyFill="1" applyBorder="1" applyAlignment="1" applyProtection="1">
      <alignment horizontal="center" vertical="center"/>
    </xf>
    <xf numFmtId="0" fontId="7" fillId="3" borderId="2" xfId="228" applyFont="1" applyFill="1" applyBorder="1" applyAlignment="1" applyProtection="1">
      <alignment vertical="center"/>
    </xf>
    <xf numFmtId="49" fontId="6" fillId="3" borderId="1" xfId="228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228" applyFont="1" applyFill="1" applyAlignment="1" applyProtection="1">
      <alignment horizontal="right" vertical="center"/>
    </xf>
    <xf numFmtId="165" fontId="6" fillId="3" borderId="1" xfId="228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228" applyFont="1" applyFill="1" applyAlignment="1" applyProtection="1">
      <alignment horizontal="center" vertical="center"/>
    </xf>
    <xf numFmtId="1" fontId="7" fillId="5" borderId="2" xfId="228" applyNumberFormat="1" applyFont="1" applyFill="1" applyBorder="1" applyAlignment="1" applyProtection="1">
      <alignment horizontal="center" vertical="center"/>
      <protection locked="0"/>
    </xf>
    <xf numFmtId="1" fontId="7" fillId="6" borderId="2" xfId="228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7" fillId="7" borderId="2" xfId="228" applyFont="1" applyFill="1" applyBorder="1" applyAlignment="1" applyProtection="1">
      <alignment horizontal="center" vertical="center"/>
    </xf>
    <xf numFmtId="164" fontId="7" fillId="7" borderId="2" xfId="228" applyNumberFormat="1" applyFont="1" applyFill="1" applyBorder="1" applyAlignment="1" applyProtection="1">
      <alignment horizontal="center" vertical="center"/>
    </xf>
    <xf numFmtId="0" fontId="6" fillId="7" borderId="2" xfId="228" applyFont="1" applyFill="1" applyBorder="1" applyAlignment="1" applyProtection="1">
      <alignment horizontal="center" vertical="center" shrinkToFit="1"/>
      <protection locked="0"/>
    </xf>
    <xf numFmtId="166" fontId="6" fillId="7" borderId="2" xfId="228" applyNumberFormat="1" applyFont="1" applyFill="1" applyBorder="1" applyAlignment="1" applyProtection="1">
      <alignment horizontal="center" vertical="center" shrinkToFit="1"/>
      <protection locked="0"/>
    </xf>
    <xf numFmtId="164" fontId="6" fillId="7" borderId="2" xfId="229" applyNumberFormat="1" applyFont="1" applyFill="1" applyBorder="1" applyAlignment="1" applyProtection="1">
      <alignment horizontal="left" vertical="center" shrinkToFit="1"/>
    </xf>
    <xf numFmtId="167" fontId="6" fillId="7" borderId="2" xfId="228" applyNumberFormat="1" applyFont="1" applyFill="1" applyBorder="1" applyAlignment="1" applyProtection="1">
      <alignment horizontal="center" vertical="center" shrinkToFit="1"/>
      <protection locked="0"/>
    </xf>
    <xf numFmtId="168" fontId="6" fillId="7" borderId="2" xfId="228" applyNumberFormat="1" applyFont="1" applyFill="1" applyBorder="1" applyAlignment="1" applyProtection="1">
      <alignment horizontal="center" vertical="center" shrinkToFit="1"/>
      <protection locked="0"/>
    </xf>
    <xf numFmtId="14" fontId="6" fillId="7" borderId="2" xfId="228" applyNumberFormat="1" applyFont="1" applyFill="1" applyBorder="1" applyAlignment="1" applyProtection="1">
      <alignment horizontal="center" vertical="center"/>
      <protection locked="0"/>
    </xf>
    <xf numFmtId="166" fontId="6" fillId="7" borderId="2" xfId="228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228" applyFont="1" applyFill="1" applyBorder="1" applyAlignment="1" applyProtection="1">
      <alignment horizontal="right" vertical="center"/>
    </xf>
    <xf numFmtId="165" fontId="10" fillId="3" borderId="0" xfId="228" applyNumberFormat="1" applyFont="1" applyFill="1" applyBorder="1" applyAlignment="1" applyProtection="1">
      <alignment horizontal="center" vertical="center"/>
    </xf>
    <xf numFmtId="0" fontId="11" fillId="4" borderId="2" xfId="228" applyFont="1" applyFill="1" applyBorder="1" applyAlignment="1" applyProtection="1">
      <alignment horizontal="center" vertical="center" wrapText="1" shrinkToFit="1"/>
    </xf>
    <xf numFmtId="0" fontId="11" fillId="4" borderId="2" xfId="228" applyFont="1" applyFill="1" applyBorder="1" applyAlignment="1" applyProtection="1">
      <alignment horizontal="center" vertical="center" wrapText="1"/>
    </xf>
    <xf numFmtId="0" fontId="11" fillId="4" borderId="2" xfId="228" applyFont="1" applyFill="1" applyBorder="1" applyAlignment="1" applyProtection="1">
      <alignment horizontal="center" vertical="center" shrinkToFit="1"/>
    </xf>
    <xf numFmtId="0" fontId="12" fillId="3" borderId="2" xfId="228" applyFont="1" applyFill="1" applyBorder="1" applyAlignment="1" applyProtection="1">
      <alignment horizontal="center" vertical="center"/>
    </xf>
    <xf numFmtId="0" fontId="8" fillId="4" borderId="2" xfId="228" applyFont="1" applyFill="1" applyBorder="1" applyAlignment="1" applyProtection="1">
      <alignment horizontal="center" vertical="center"/>
    </xf>
    <xf numFmtId="0" fontId="13" fillId="4" borderId="2" xfId="228" applyFont="1" applyFill="1" applyBorder="1" applyAlignment="1" applyProtection="1">
      <alignment horizontal="center" vertical="center"/>
    </xf>
    <xf numFmtId="0" fontId="7" fillId="5" borderId="2" xfId="228" applyFont="1" applyFill="1" applyBorder="1" applyAlignment="1" applyProtection="1">
      <alignment horizontal="center" vertical="center" shrinkToFit="1"/>
    </xf>
    <xf numFmtId="0" fontId="7" fillId="2" borderId="2" xfId="228" applyFont="1" applyFill="1" applyBorder="1" applyAlignment="1" applyProtection="1">
      <alignment horizontal="center" vertical="center" shrinkToFit="1"/>
    </xf>
    <xf numFmtId="44" fontId="7" fillId="7" borderId="2" xfId="229" applyFont="1" applyFill="1" applyBorder="1" applyAlignment="1" applyProtection="1">
      <alignment horizontal="left" vertical="center" shrinkToFit="1"/>
    </xf>
    <xf numFmtId="0" fontId="7" fillId="6" borderId="2" xfId="228" applyFont="1" applyFill="1" applyBorder="1" applyAlignment="1" applyProtection="1">
      <alignment horizontal="center" vertical="center" shrinkToFit="1"/>
    </xf>
    <xf numFmtId="0" fontId="7" fillId="2" borderId="2" xfId="228" applyFont="1" applyFill="1" applyBorder="1" applyAlignment="1" applyProtection="1">
      <alignment horizontal="center" vertical="center"/>
    </xf>
    <xf numFmtId="164" fontId="7" fillId="7" borderId="2" xfId="228" applyNumberFormat="1" applyFont="1" applyFill="1" applyBorder="1" applyAlignment="1" applyProtection="1">
      <alignment horizontal="left" vertical="center" shrinkToFit="1"/>
    </xf>
    <xf numFmtId="0" fontId="14" fillId="3" borderId="0" xfId="228" applyFont="1" applyFill="1" applyBorder="1" applyAlignment="1" applyProtection="1">
      <alignment horizontal="center" vertical="center" shrinkToFit="1"/>
    </xf>
    <xf numFmtId="0" fontId="8" fillId="4" borderId="2" xfId="228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4" borderId="2" xfId="228" applyFont="1" applyFill="1" applyBorder="1" applyAlignment="1" applyProtection="1">
      <alignment horizontal="center" vertical="center"/>
    </xf>
    <xf numFmtId="0" fontId="6" fillId="3" borderId="1" xfId="228" applyNumberFormat="1" applyFont="1" applyFill="1" applyBorder="1" applyAlignment="1" applyProtection="1">
      <alignment horizontal="center" vertical="center" shrinkToFit="1"/>
      <protection locked="0"/>
    </xf>
    <xf numFmtId="49" fontId="6" fillId="3" borderId="1" xfId="228" applyNumberFormat="1" applyFont="1" applyFill="1" applyBorder="1" applyAlignment="1" applyProtection="1">
      <alignment horizontal="center" vertical="center" shrinkToFit="1"/>
      <protection locked="0"/>
    </xf>
    <xf numFmtId="0" fontId="12" fillId="4" borderId="2" xfId="228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>
      <alignment vertical="center"/>
    </xf>
  </cellXfs>
  <cellStyles count="253">
    <cellStyle name="Comma 2" xfId="230" xr:uid="{00000000-0005-0000-0000-000000000000}"/>
    <cellStyle name="Comma 3" xfId="231" xr:uid="{00000000-0005-0000-0000-000001000000}"/>
    <cellStyle name="Currency 2" xfId="229" xr:uid="{00000000-0005-0000-0000-000002000000}"/>
    <cellStyle name="Followed Hyperlink" xfId="22" builtinId="9" hidden="1"/>
    <cellStyle name="Followed Hyperlink" xfId="114" builtinId="9" hidden="1"/>
    <cellStyle name="Followed Hyperlink" xfId="80" builtinId="9" hidden="1"/>
    <cellStyle name="Followed Hyperlink" xfId="150" builtinId="9" hidden="1"/>
    <cellStyle name="Followed Hyperlink" xfId="94" builtinId="9" hidden="1"/>
    <cellStyle name="Followed Hyperlink" xfId="56" builtinId="9" hidden="1"/>
    <cellStyle name="Followed Hyperlink" xfId="166" builtinId="9" hidden="1"/>
    <cellStyle name="Followed Hyperlink" xfId="118" builtinId="9" hidden="1"/>
    <cellStyle name="Followed Hyperlink" xfId="191" builtinId="9" hidden="1"/>
    <cellStyle name="Followed Hyperlink" xfId="174" builtinId="9" hidden="1"/>
    <cellStyle name="Followed Hyperlink" xfId="4" builtinId="9" hidden="1"/>
    <cellStyle name="Followed Hyperlink" xfId="195" builtinId="9" hidden="1"/>
    <cellStyle name="Followed Hyperlink" xfId="184" builtinId="9" hidden="1"/>
    <cellStyle name="Followed Hyperlink" xfId="88" builtinId="9" hidden="1"/>
    <cellStyle name="Followed Hyperlink" xfId="66" builtinId="9" hidden="1"/>
    <cellStyle name="Followed Hyperlink" xfId="84" builtinId="9" hidden="1"/>
    <cellStyle name="Followed Hyperlink" xfId="40" builtinId="9" hidden="1"/>
    <cellStyle name="Followed Hyperlink" xfId="112" builtinId="9" hidden="1"/>
    <cellStyle name="Followed Hyperlink" xfId="2" builtinId="9" hidden="1"/>
    <cellStyle name="Followed Hyperlink" xfId="144" builtinId="9" hidden="1"/>
    <cellStyle name="Followed Hyperlink" xfId="54" builtinId="9" hidden="1"/>
    <cellStyle name="Followed Hyperlink" xfId="104" builtinId="9" hidden="1"/>
    <cellStyle name="Followed Hyperlink" xfId="148" builtinId="9" hidden="1"/>
    <cellStyle name="Followed Hyperlink" xfId="14" builtinId="9" hidden="1"/>
    <cellStyle name="Followed Hyperlink" xfId="46" builtinId="9" hidden="1"/>
    <cellStyle name="Followed Hyperlink" xfId="154" builtinId="9" hidden="1"/>
    <cellStyle name="Followed Hyperlink" xfId="8" builtinId="9" hidden="1"/>
    <cellStyle name="Followed Hyperlink" xfId="48" builtinId="9" hidden="1"/>
    <cellStyle name="Followed Hyperlink" xfId="62" builtinId="9" hidden="1"/>
    <cellStyle name="Followed Hyperlink" xfId="16" builtinId="9" hidden="1"/>
    <cellStyle name="Followed Hyperlink" xfId="110" builtinId="9" hidden="1"/>
    <cellStyle name="Followed Hyperlink" xfId="142" builtinId="9" hidden="1"/>
    <cellStyle name="Followed Hyperlink" xfId="76" builtinId="9" hidden="1"/>
    <cellStyle name="Followed Hyperlink" xfId="217" builtinId="9" hidden="1"/>
    <cellStyle name="Followed Hyperlink" xfId="18" builtinId="9" hidden="1"/>
    <cellStyle name="Followed Hyperlink" xfId="34" builtinId="9" hidden="1"/>
    <cellStyle name="Followed Hyperlink" xfId="90" builtinId="9" hidden="1"/>
    <cellStyle name="Followed Hyperlink" xfId="215" builtinId="9" hidden="1"/>
    <cellStyle name="Followed Hyperlink" xfId="96" builtinId="9" hidden="1"/>
    <cellStyle name="Followed Hyperlink" xfId="130" builtinId="9" hidden="1"/>
    <cellStyle name="Followed Hyperlink" xfId="213" builtinId="9" hidden="1"/>
    <cellStyle name="Followed Hyperlink" xfId="38" builtinId="9" hidden="1"/>
    <cellStyle name="Followed Hyperlink" xfId="225" builtinId="9" hidden="1"/>
    <cellStyle name="Followed Hyperlink" xfId="74" builtinId="9" hidden="1"/>
    <cellStyle name="Followed Hyperlink" xfId="201" builtinId="9" hidden="1"/>
    <cellStyle name="Followed Hyperlink" xfId="245" builtinId="9" hidden="1"/>
    <cellStyle name="Followed Hyperlink" xfId="106" builtinId="9" hidden="1"/>
    <cellStyle name="Followed Hyperlink" xfId="211" builtinId="9" hidden="1"/>
    <cellStyle name="Followed Hyperlink" xfId="237" builtinId="9" hidden="1"/>
    <cellStyle name="Followed Hyperlink" xfId="241" builtinId="9" hidden="1"/>
    <cellStyle name="Followed Hyperlink" xfId="122" builtinId="9" hidden="1"/>
    <cellStyle name="Followed Hyperlink" xfId="134" builtinId="9" hidden="1"/>
    <cellStyle name="Followed Hyperlink" xfId="44" builtinId="9" hidden="1"/>
    <cellStyle name="Followed Hyperlink" xfId="92" builtinId="9" hidden="1"/>
    <cellStyle name="Followed Hyperlink" xfId="72" builtinId="9" hidden="1"/>
    <cellStyle name="Followed Hyperlink" xfId="26" builtinId="9" hidden="1"/>
    <cellStyle name="Followed Hyperlink" xfId="78" builtinId="9" hidden="1"/>
    <cellStyle name="Followed Hyperlink" xfId="60" builtinId="9" hidden="1"/>
    <cellStyle name="Followed Hyperlink" xfId="152" builtinId="9" hidden="1"/>
    <cellStyle name="Followed Hyperlink" xfId="82" builtinId="9" hidden="1"/>
    <cellStyle name="Followed Hyperlink" xfId="68" builtinId="9" hidden="1"/>
    <cellStyle name="Followed Hyperlink" xfId="168" builtinId="9" hidden="1"/>
    <cellStyle name="Followed Hyperlink" xfId="249" builtinId="9" hidden="1"/>
    <cellStyle name="Followed Hyperlink" xfId="180" builtinId="9" hidden="1"/>
    <cellStyle name="Followed Hyperlink" xfId="203" builtinId="9" hidden="1"/>
    <cellStyle name="Followed Hyperlink" xfId="156" builtinId="9" hidden="1"/>
    <cellStyle name="Followed Hyperlink" xfId="243" builtinId="9" hidden="1"/>
    <cellStyle name="Followed Hyperlink" xfId="205" builtinId="9" hidden="1"/>
    <cellStyle name="Followed Hyperlink" xfId="251" builtinId="9" hidden="1"/>
    <cellStyle name="Followed Hyperlink" xfId="124" builtinId="9" hidden="1"/>
    <cellStyle name="Followed Hyperlink" xfId="100" builtinId="9" hidden="1"/>
    <cellStyle name="Followed Hyperlink" xfId="108" builtinId="9" hidden="1"/>
    <cellStyle name="Followed Hyperlink" xfId="132" builtinId="9" hidden="1"/>
    <cellStyle name="Followed Hyperlink" xfId="120" builtinId="9" hidden="1"/>
    <cellStyle name="Followed Hyperlink" xfId="126" builtinId="9" hidden="1"/>
    <cellStyle name="Followed Hyperlink" xfId="24" builtinId="9" hidden="1"/>
    <cellStyle name="Followed Hyperlink" xfId="170" builtinId="9" hidden="1"/>
    <cellStyle name="Followed Hyperlink" xfId="176" builtinId="9" hidden="1"/>
    <cellStyle name="Followed Hyperlink" xfId="164" builtinId="9" hidden="1"/>
    <cellStyle name="Followed Hyperlink" xfId="32" builtinId="9" hidden="1"/>
    <cellStyle name="Followed Hyperlink" xfId="52" builtinId="9" hidden="1"/>
    <cellStyle name="Followed Hyperlink" xfId="28" builtinId="9" hidden="1"/>
    <cellStyle name="Followed Hyperlink" xfId="98" builtinId="9" hidden="1"/>
    <cellStyle name="Followed Hyperlink" xfId="30" builtinId="9" hidden="1"/>
    <cellStyle name="Followed Hyperlink" xfId="162" builtinId="9" hidden="1"/>
    <cellStyle name="Followed Hyperlink" xfId="189" builtinId="9" hidden="1"/>
    <cellStyle name="Followed Hyperlink" xfId="50" builtinId="9" hidden="1"/>
    <cellStyle name="Followed Hyperlink" xfId="182" builtinId="9" hidden="1"/>
    <cellStyle name="Followed Hyperlink" xfId="86" builtinId="9" hidden="1"/>
    <cellStyle name="Followed Hyperlink" xfId="207" builtinId="9" hidden="1"/>
    <cellStyle name="Followed Hyperlink" xfId="186" builtinId="9" hidden="1"/>
    <cellStyle name="Followed Hyperlink" xfId="247" builtinId="9" hidden="1"/>
    <cellStyle name="Followed Hyperlink" xfId="223" builtinId="9" hidden="1"/>
    <cellStyle name="Followed Hyperlink" xfId="178" builtinId="9" hidden="1"/>
    <cellStyle name="Followed Hyperlink" xfId="199" builtinId="9" hidden="1"/>
    <cellStyle name="Followed Hyperlink" xfId="158" builtinId="9" hidden="1"/>
    <cellStyle name="Followed Hyperlink" xfId="136" builtinId="9" hidden="1"/>
    <cellStyle name="Followed Hyperlink" xfId="193" builtinId="9" hidden="1"/>
    <cellStyle name="Followed Hyperlink" xfId="42" builtinId="9" hidden="1"/>
    <cellStyle name="Followed Hyperlink" xfId="221" builtinId="9" hidden="1"/>
    <cellStyle name="Followed Hyperlink" xfId="140" builtinId="9" hidden="1"/>
    <cellStyle name="Followed Hyperlink" xfId="197" builtinId="9" hidden="1"/>
    <cellStyle name="Followed Hyperlink" xfId="116" builtinId="9" hidden="1"/>
    <cellStyle name="Followed Hyperlink" xfId="172" builtinId="9" hidden="1"/>
    <cellStyle name="Followed Hyperlink" xfId="102" builtinId="9" hidden="1"/>
    <cellStyle name="Followed Hyperlink" xfId="235" builtinId="9" hidden="1"/>
    <cellStyle name="Followed Hyperlink" xfId="36" builtinId="9" hidden="1"/>
    <cellStyle name="Followed Hyperlink" xfId="239" builtinId="9" hidden="1"/>
    <cellStyle name="Followed Hyperlink" xfId="227" builtinId="9" hidden="1"/>
    <cellStyle name="Followed Hyperlink" xfId="138" builtinId="9" hidden="1"/>
    <cellStyle name="Followed Hyperlink" xfId="128" builtinId="9" hidden="1"/>
    <cellStyle name="Followed Hyperlink" xfId="6" builtinId="9" hidden="1"/>
    <cellStyle name="Followed Hyperlink" xfId="233" builtinId="9" hidden="1"/>
    <cellStyle name="Followed Hyperlink" xfId="20" builtinId="9" hidden="1"/>
    <cellStyle name="Followed Hyperlink" xfId="160" builtinId="9" hidden="1"/>
    <cellStyle name="Followed Hyperlink" xfId="70" builtinId="9" hidden="1"/>
    <cellStyle name="Followed Hyperlink" xfId="64" builtinId="9" hidden="1"/>
    <cellStyle name="Followed Hyperlink" xfId="209" builtinId="9" hidden="1"/>
    <cellStyle name="Followed Hyperlink" xfId="146" builtinId="9" hidden="1"/>
    <cellStyle name="Followed Hyperlink" xfId="10" builtinId="9" hidden="1"/>
    <cellStyle name="Followed Hyperlink" xfId="12" builtinId="9" hidden="1"/>
    <cellStyle name="Followed Hyperlink" xfId="58" builtinId="9" hidden="1"/>
    <cellStyle name="Followed Hyperlink" xfId="219" builtinId="9" hidden="1"/>
    <cellStyle name="Hyperlink" xfId="145" builtinId="8" hidden="1"/>
    <cellStyle name="Hyperlink" xfId="117" builtinId="8" hidden="1"/>
    <cellStyle name="Hyperlink" xfId="232" builtinId="8" hidden="1"/>
    <cellStyle name="Hyperlink" xfId="234" builtinId="8" hidden="1"/>
    <cellStyle name="Hyperlink" xfId="222" builtinId="8" hidden="1"/>
    <cellStyle name="Hyperlink" xfId="204" builtinId="8" hidden="1"/>
    <cellStyle name="Hyperlink" xfId="81" builtinId="8" hidden="1"/>
    <cellStyle name="Hyperlink" xfId="63" builtinId="8" hidden="1"/>
    <cellStyle name="Hyperlink" xfId="242" builtinId="8" hidden="1"/>
    <cellStyle name="Hyperlink" xfId="246" builtinId="8" hidden="1"/>
    <cellStyle name="Hyperlink" xfId="77" builtinId="8" hidden="1"/>
    <cellStyle name="Hyperlink" xfId="37" builtinId="8" hidden="1"/>
    <cellStyle name="Hyperlink" xfId="53" builtinId="8" hidden="1"/>
    <cellStyle name="Hyperlink" xfId="218" builtinId="8" hidden="1"/>
    <cellStyle name="Hyperlink" xfId="137" builtinId="8" hidden="1"/>
    <cellStyle name="Hyperlink" xfId="208" builtinId="8" hidden="1"/>
    <cellStyle name="Hyperlink" xfId="161" builtinId="8" hidden="1"/>
    <cellStyle name="Hyperlink" xfId="89" builtinId="8" hidden="1"/>
    <cellStyle name="Hyperlink" xfId="5" builtinId="8" hidden="1"/>
    <cellStyle name="Hyperlink" xfId="17" builtinId="8" hidden="1"/>
    <cellStyle name="Hyperlink" xfId="11" builtinId="8" hidden="1"/>
    <cellStyle name="Hyperlink" xfId="59" builtinId="8" hidden="1"/>
    <cellStyle name="Hyperlink" xfId="65" builtinId="8" hidden="1"/>
    <cellStyle name="Hyperlink" xfId="67" builtinId="8" hidden="1"/>
    <cellStyle name="Hyperlink" xfId="147" builtinId="8" hidden="1"/>
    <cellStyle name="Hyperlink" xfId="149" builtinId="8" hidden="1"/>
    <cellStyle name="Hyperlink" xfId="95" builtinId="8" hidden="1"/>
    <cellStyle name="Hyperlink" xfId="129" builtinId="8" hidden="1"/>
    <cellStyle name="Hyperlink" xfId="163" builtinId="8" hidden="1"/>
    <cellStyle name="Hyperlink" xfId="190" builtinId="8" hidden="1"/>
    <cellStyle name="Hyperlink" xfId="240" builtinId="8" hidden="1"/>
    <cellStyle name="Hyperlink" xfId="171" builtinId="8" hidden="1"/>
    <cellStyle name="Hyperlink" xfId="79" builtinId="8" hidden="1"/>
    <cellStyle name="Hyperlink" xfId="91" builtinId="8" hidden="1"/>
    <cellStyle name="Hyperlink" xfId="83" builtinId="8" hidden="1"/>
    <cellStyle name="Hyperlink" xfId="119" builtinId="8" hidden="1"/>
    <cellStyle name="Hyperlink" xfId="216" builtinId="8" hidden="1"/>
    <cellStyle name="Hyperlink" xfId="167" builtinId="8" hidden="1"/>
    <cellStyle name="Hyperlink" xfId="159" builtinId="8" hidden="1"/>
    <cellStyle name="Hyperlink" xfId="101" builtinId="8" hidden="1"/>
    <cellStyle name="Hyperlink" xfId="107" builtinId="8" hidden="1"/>
    <cellStyle name="Hyperlink" xfId="71" builtinId="8" hidden="1"/>
    <cellStyle name="Hyperlink" xfId="35" builtinId="8" hidden="1"/>
    <cellStyle name="Hyperlink" xfId="43" builtinId="8" hidden="1"/>
    <cellStyle name="Hyperlink" xfId="198" builtinId="8" hidden="1"/>
    <cellStyle name="Hyperlink" xfId="125" builtinId="8" hidden="1"/>
    <cellStyle name="Hyperlink" xfId="226" builtinId="8" hidden="1"/>
    <cellStyle name="Hyperlink" xfId="49" builtinId="8" hidden="1"/>
    <cellStyle name="Hyperlink" xfId="103" builtinId="8" hidden="1"/>
    <cellStyle name="Hyperlink" xfId="73" builtinId="8" hidden="1"/>
    <cellStyle name="Hyperlink" xfId="248" builtinId="8" hidden="1"/>
    <cellStyle name="Hyperlink" xfId="181" builtinId="8" hidden="1"/>
    <cellStyle name="Hyperlink" xfId="177" builtinId="8" hidden="1"/>
    <cellStyle name="Hyperlink" xfId="131" builtinId="8" hidden="1"/>
    <cellStyle name="Hyperlink" xfId="33" builtinId="8" hidden="1"/>
    <cellStyle name="Hyperlink" xfId="57" builtinId="8" hidden="1"/>
    <cellStyle name="Hyperlink" xfId="200" builtinId="8" hidden="1"/>
    <cellStyle name="Hyperlink" xfId="13" builtinId="8" hidden="1"/>
    <cellStyle name="Hyperlink" xfId="121" builtinId="8" hidden="1"/>
    <cellStyle name="Hyperlink" xfId="61" builtinId="8" hidden="1"/>
    <cellStyle name="Hyperlink" xfId="45" builtinId="8" hidden="1"/>
    <cellStyle name="Hyperlink" xfId="27" builtinId="8" hidden="1"/>
    <cellStyle name="Hyperlink" xfId="192" builtinId="8" hidden="1"/>
    <cellStyle name="Hyperlink" xfId="250" builtinId="8" hidden="1"/>
    <cellStyle name="Hyperlink" xfId="194" builtinId="8" hidden="1"/>
    <cellStyle name="Hyperlink" xfId="85" builtinId="8" hidden="1"/>
    <cellStyle name="Hyperlink" xfId="115" builtinId="8" hidden="1"/>
    <cellStyle name="Hyperlink" xfId="9" builtinId="8" hidden="1"/>
    <cellStyle name="Hyperlink" xfId="202" builtinId="8" hidden="1"/>
    <cellStyle name="Hyperlink" xfId="155" builtinId="8" hidden="1"/>
    <cellStyle name="Hyperlink" xfId="29" builtinId="8" hidden="1"/>
    <cellStyle name="Hyperlink" xfId="31" builtinId="8" hidden="1"/>
    <cellStyle name="Hyperlink" xfId="3" builtinId="8" hidden="1"/>
    <cellStyle name="Hyperlink" xfId="41" builtinId="8" hidden="1"/>
    <cellStyle name="Hyperlink" xfId="75" builtinId="8" hidden="1"/>
    <cellStyle name="Hyperlink" xfId="87" builtinId="8" hidden="1"/>
    <cellStyle name="Hyperlink" xfId="47" builtinId="8" hidden="1"/>
    <cellStyle name="Hyperlink" xfId="165" builtinId="8" hidden="1"/>
    <cellStyle name="Hyperlink" xfId="175" builtinId="8" hidden="1"/>
    <cellStyle name="Hyperlink" xfId="133" builtinId="8" hidden="1"/>
    <cellStyle name="Hyperlink" xfId="109" builtinId="8" hidden="1"/>
    <cellStyle name="Hyperlink" xfId="139" builtinId="8" hidden="1"/>
    <cellStyle name="Hyperlink" xfId="123" builtinId="8" hidden="1"/>
    <cellStyle name="Hyperlink" xfId="185" builtinId="8" hidden="1"/>
    <cellStyle name="Hyperlink" xfId="188" builtinId="8" hidden="1"/>
    <cellStyle name="Hyperlink" xfId="196" builtinId="8" hidden="1"/>
    <cellStyle name="Hyperlink" xfId="210" builtinId="8" hidden="1"/>
    <cellStyle name="Hyperlink" xfId="69" builtinId="8" hidden="1"/>
    <cellStyle name="Hyperlink" xfId="19" builtinId="8" hidden="1"/>
    <cellStyle name="Hyperlink" xfId="15" builtinId="8" hidden="1"/>
    <cellStyle name="Hyperlink" xfId="113" builtinId="8" hidden="1"/>
    <cellStyle name="Hyperlink" xfId="183" builtinId="8" hidden="1"/>
    <cellStyle name="Hyperlink" xfId="151" builtinId="8" hidden="1"/>
    <cellStyle name="Hyperlink" xfId="25" builtinId="8" hidden="1"/>
    <cellStyle name="Hyperlink" xfId="7" builtinId="8" hidden="1"/>
    <cellStyle name="Hyperlink" xfId="23" builtinId="8" hidden="1"/>
    <cellStyle name="Hyperlink" xfId="105" builtinId="8" hidden="1"/>
    <cellStyle name="Hyperlink" xfId="212" builtinId="8" hidden="1"/>
    <cellStyle name="Hyperlink" xfId="169" builtinId="8" hidden="1"/>
    <cellStyle name="Hyperlink" xfId="179" builtinId="8" hidden="1"/>
    <cellStyle name="Hyperlink" xfId="214" builtinId="8" hidden="1"/>
    <cellStyle name="Hyperlink" xfId="111" builtinId="8" hidden="1"/>
    <cellStyle name="Hyperlink" xfId="99" builtinId="8" hidden="1"/>
    <cellStyle name="Hyperlink" xfId="21" builtinId="8" hidden="1"/>
    <cellStyle name="Hyperlink" xfId="173" builtinId="8" hidden="1"/>
    <cellStyle name="Hyperlink" xfId="39" builtinId="8" hidden="1"/>
    <cellStyle name="Hyperlink" xfId="220" builtinId="8" hidden="1"/>
    <cellStyle name="Hyperlink" xfId="238" builtinId="8" hidden="1"/>
    <cellStyle name="Hyperlink" xfId="236" builtinId="8" hidden="1"/>
    <cellStyle name="Hyperlink" xfId="224" builtinId="8" hidden="1"/>
    <cellStyle name="Hyperlink" xfId="141" builtinId="8" hidden="1"/>
    <cellStyle name="Hyperlink" xfId="153" builtinId="8" hidden="1"/>
    <cellStyle name="Hyperlink" xfId="157" builtinId="8" hidden="1"/>
    <cellStyle name="Hyperlink" xfId="55" builtinId="8" hidden="1"/>
    <cellStyle name="Hyperlink" xfId="127" builtinId="8" hidden="1"/>
    <cellStyle name="Hyperlink" xfId="135" builtinId="8" hidden="1"/>
    <cellStyle name="Hyperlink" xfId="51" builtinId="8" hidden="1"/>
    <cellStyle name="Hyperlink" xfId="143" builtinId="8" hidden="1"/>
    <cellStyle name="Hyperlink" xfId="93" builtinId="8" hidden="1"/>
    <cellStyle name="Hyperlink" xfId="244" builtinId="8" hidden="1"/>
    <cellStyle name="Hyperlink" xfId="206" builtinId="8" hidden="1"/>
    <cellStyle name="Hyperlink" xfId="1" builtinId="8" hidden="1"/>
    <cellStyle name="Hyperlink" xfId="97" builtinId="8" hidden="1"/>
    <cellStyle name="Normal" xfId="0" builtinId="0"/>
    <cellStyle name="Normal 2" xfId="187" xr:uid="{00000000-0005-0000-0000-0000FA000000}"/>
    <cellStyle name="Normal 3" xfId="228" xr:uid="{00000000-0005-0000-0000-0000FB000000}"/>
    <cellStyle name="Percent 2" xfId="252" xr:uid="{00000000-0005-0000-0000-0000FD000000}"/>
  </cellStyles>
  <dxfs count="0"/>
  <tableStyles count="0" defaultTableStyle="TableStyleMedium9" defaultPivotStyle="PivotStyleLight16"/>
  <colors>
    <mruColors>
      <color rgb="FF1F4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263767</xdr:colOff>
      <xdr:row>0</xdr:row>
      <xdr:rowOff>39078</xdr:rowOff>
    </xdr:from>
    <xdr:to>
      <xdr:col>8</xdr:col>
      <xdr:colOff>1229944</xdr:colOff>
      <xdr:row>4</xdr:row>
      <xdr:rowOff>145392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02D13A-7AF9-1343-A92A-21D3C068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3152" y="39078"/>
          <a:ext cx="966177" cy="868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Fitz/Library/Application%20Support/Microsoft/Office/Office%202011%20AutoRecovery/NBT2015-3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Fitz/Library/Caches/TemporaryItems/Outlook%20Temp/NBT2015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T"/>
      <sheetName val="policies-2"/>
      <sheetName val="policies-3"/>
      <sheetName val="policies-4"/>
      <sheetName val="Summary Sheet"/>
      <sheetName val="Common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CFG</v>
          </cell>
        </row>
        <row r="4">
          <cell r="A4" t="str">
            <v>Moo</v>
          </cell>
        </row>
        <row r="5">
          <cell r="A5" t="str">
            <v>Foresters</v>
          </cell>
        </row>
        <row r="6">
          <cell r="A6" t="str">
            <v>Baltimore</v>
          </cell>
        </row>
        <row r="7">
          <cell r="A7" t="str">
            <v>NGL</v>
          </cell>
        </row>
        <row r="8">
          <cell r="A8" t="str">
            <v>Phoenix</v>
          </cell>
        </row>
        <row r="9">
          <cell r="A9" t="str">
            <v>Trans</v>
          </cell>
        </row>
        <row r="10">
          <cell r="A10" t="str">
            <v>Kemper</v>
          </cell>
        </row>
        <row r="11">
          <cell r="A11" t="str">
            <v>American Equity</v>
          </cell>
        </row>
        <row r="12">
          <cell r="A12" t="str">
            <v>Assurity</v>
          </cell>
        </row>
        <row r="13">
          <cell r="A13" t="str">
            <v>F &amp; G</v>
          </cell>
        </row>
        <row r="14">
          <cell r="A14" t="str">
            <v>Great Western</v>
          </cell>
        </row>
        <row r="15">
          <cell r="A15" t="str">
            <v>Forethought</v>
          </cell>
        </row>
        <row r="29">
          <cell r="A29" t="str">
            <v>Monthly</v>
          </cell>
          <cell r="B29">
            <v>12</v>
          </cell>
        </row>
        <row r="30">
          <cell r="A30" t="str">
            <v>Quarterly</v>
          </cell>
          <cell r="B30">
            <v>4</v>
          </cell>
        </row>
        <row r="31">
          <cell r="A31" t="str">
            <v>Semi-Annual</v>
          </cell>
          <cell r="B31">
            <v>2</v>
          </cell>
        </row>
        <row r="32">
          <cell r="A32" t="str">
            <v>Annual</v>
          </cell>
          <cell r="B32">
            <v>1</v>
          </cell>
        </row>
        <row r="33">
          <cell r="A33" t="str">
            <v>Annuity</v>
          </cell>
          <cell r="B3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T"/>
      <sheetName val="policies-2"/>
      <sheetName val="policies-3"/>
      <sheetName val="policies-4"/>
      <sheetName val="Summary Sheet"/>
      <sheetName val="Common Info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CFG</v>
          </cell>
        </row>
        <row r="4">
          <cell r="A4" t="str">
            <v>Moo</v>
          </cell>
        </row>
        <row r="5">
          <cell r="A5" t="str">
            <v>Foresters</v>
          </cell>
        </row>
        <row r="6">
          <cell r="A6" t="str">
            <v>Baltimore</v>
          </cell>
        </row>
        <row r="7">
          <cell r="A7" t="str">
            <v>NGL</v>
          </cell>
        </row>
        <row r="8">
          <cell r="A8" t="str">
            <v>Phoenix</v>
          </cell>
        </row>
        <row r="9">
          <cell r="A9" t="str">
            <v>Trans</v>
          </cell>
        </row>
        <row r="10">
          <cell r="A10" t="str">
            <v>Kemper</v>
          </cell>
        </row>
        <row r="11">
          <cell r="A11" t="str">
            <v>American Equity</v>
          </cell>
        </row>
        <row r="12">
          <cell r="A12" t="str">
            <v>Assurity</v>
          </cell>
        </row>
        <row r="13">
          <cell r="A13" t="str">
            <v>F &amp; G</v>
          </cell>
        </row>
        <row r="14">
          <cell r="A14" t="str">
            <v>Great Western</v>
          </cell>
        </row>
        <row r="15">
          <cell r="A15" t="str">
            <v>Forethought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I95"/>
  <sheetViews>
    <sheetView tabSelected="1" topLeftCell="A3" zoomScale="130" zoomScaleNormal="130" zoomScalePageLayoutView="125" workbookViewId="0">
      <selection activeCell="G20" sqref="G20"/>
    </sheetView>
  </sheetViews>
  <sheetFormatPr baseColWidth="10" defaultColWidth="8.83203125" defaultRowHeight="14" x14ac:dyDescent="0.2"/>
  <cols>
    <col min="1" max="6" width="19.5" style="5" customWidth="1"/>
    <col min="7" max="9" width="19.5" style="3" customWidth="1"/>
    <col min="10" max="16384" width="8.83203125" style="3"/>
  </cols>
  <sheetData>
    <row r="2" spans="1:9" ht="21.75" customHeight="1" x14ac:dyDescent="0.2">
      <c r="A2" s="9" t="s">
        <v>8</v>
      </c>
      <c r="B2" s="42" t="s">
        <v>55</v>
      </c>
      <c r="C2" s="42"/>
      <c r="D2" s="9" t="s">
        <v>9</v>
      </c>
      <c r="E2" s="8" t="s">
        <v>56</v>
      </c>
    </row>
    <row r="3" spans="1:9" ht="6" customHeight="1" x14ac:dyDescent="0.2">
      <c r="D3" s="9"/>
    </row>
    <row r="4" spans="1:9" ht="19.5" customHeight="1" x14ac:dyDescent="0.2">
      <c r="A4" s="9" t="s">
        <v>10</v>
      </c>
      <c r="B4" s="43" t="s">
        <v>57</v>
      </c>
      <c r="C4" s="43"/>
      <c r="D4" s="24" t="s">
        <v>11</v>
      </c>
      <c r="E4" s="10">
        <v>43405</v>
      </c>
    </row>
    <row r="5" spans="1:9" ht="14.25" customHeight="1" x14ac:dyDescent="0.2">
      <c r="E5" s="25"/>
    </row>
    <row r="6" spans="1:9" ht="28" customHeight="1" x14ac:dyDescent="0.2">
      <c r="A6" s="26" t="s">
        <v>43</v>
      </c>
      <c r="B6" s="27" t="s">
        <v>12</v>
      </c>
      <c r="C6" s="27" t="s">
        <v>66</v>
      </c>
      <c r="D6" s="27" t="s">
        <v>67</v>
      </c>
      <c r="E6" s="27" t="s">
        <v>13</v>
      </c>
      <c r="F6" s="27" t="s">
        <v>68</v>
      </c>
      <c r="G6" s="28" t="s">
        <v>44</v>
      </c>
      <c r="H6" s="28" t="s">
        <v>14</v>
      </c>
      <c r="I6" s="26" t="s">
        <v>69</v>
      </c>
    </row>
    <row r="7" spans="1:9" ht="19.5" customHeight="1" x14ac:dyDescent="0.2">
      <c r="A7" s="17" t="s">
        <v>58</v>
      </c>
      <c r="B7" s="17" t="s">
        <v>15</v>
      </c>
      <c r="C7" s="18">
        <v>80</v>
      </c>
      <c r="D7" s="17" t="s">
        <v>19</v>
      </c>
      <c r="E7" s="17" t="s">
        <v>59</v>
      </c>
      <c r="F7" s="19">
        <f>(IF(B7="Monthly",12,IF(B7="Quarterly",4,IF(B7="Semi-Annual",2,IF(B7="Annual",1,IF(B7="Annuity",0.1,IF(B7="Monthly HMA",2.4,IF(B7="Debt Reduction",0.1,IF(B7="",0))))))))*C7)</f>
        <v>960</v>
      </c>
      <c r="G7" s="20">
        <v>2142026940</v>
      </c>
      <c r="H7" s="21" t="s">
        <v>20</v>
      </c>
      <c r="I7" s="22">
        <v>43404</v>
      </c>
    </row>
    <row r="8" spans="1:9" ht="19.5" customHeight="1" x14ac:dyDescent="0.2">
      <c r="A8" s="17"/>
      <c r="B8" s="17"/>
      <c r="C8" s="18"/>
      <c r="D8" s="17"/>
      <c r="E8" s="17"/>
      <c r="F8" s="19">
        <f t="shared" ref="F8:F21" si="0">(IF(B8="Monthly",12,IF(B8="Quarterly",4,IF(B8="Semi-Annual",2,IF(B8="Annual",1,IF(B8="Annuity",0.1,IF(B8="Monthly HMA",2.4,IF(B8="Debt Reduction",0.1,IF(B8="",0))))))))*C8)</f>
        <v>0</v>
      </c>
      <c r="G8" s="20"/>
      <c r="H8" s="21"/>
      <c r="I8" s="22"/>
    </row>
    <row r="9" spans="1:9" ht="19.5" customHeight="1" x14ac:dyDescent="0.2">
      <c r="A9" s="17"/>
      <c r="B9" s="17"/>
      <c r="C9" s="18"/>
      <c r="D9" s="17"/>
      <c r="E9" s="17"/>
      <c r="F9" s="19">
        <f t="shared" si="0"/>
        <v>0</v>
      </c>
      <c r="G9" s="20"/>
      <c r="H9" s="21"/>
      <c r="I9" s="22"/>
    </row>
    <row r="10" spans="1:9" ht="19.5" customHeight="1" x14ac:dyDescent="0.2">
      <c r="A10" s="17"/>
      <c r="B10" s="17"/>
      <c r="C10" s="18"/>
      <c r="D10" s="17"/>
      <c r="E10" s="17"/>
      <c r="F10" s="19">
        <f t="shared" si="0"/>
        <v>0</v>
      </c>
      <c r="G10" s="20"/>
      <c r="H10" s="21"/>
      <c r="I10" s="22"/>
    </row>
    <row r="11" spans="1:9" ht="19.5" customHeight="1" x14ac:dyDescent="0.2">
      <c r="A11" s="17"/>
      <c r="B11" s="17"/>
      <c r="C11" s="18"/>
      <c r="D11" s="17"/>
      <c r="E11" s="17"/>
      <c r="F11" s="19">
        <f t="shared" si="0"/>
        <v>0</v>
      </c>
      <c r="G11" s="20"/>
      <c r="H11" s="21"/>
      <c r="I11" s="22"/>
    </row>
    <row r="12" spans="1:9" ht="19.5" customHeight="1" x14ac:dyDescent="0.2">
      <c r="A12" s="17"/>
      <c r="B12" s="17"/>
      <c r="C12" s="18"/>
      <c r="D12" s="17"/>
      <c r="E12" s="17"/>
      <c r="F12" s="19">
        <f t="shared" si="0"/>
        <v>0</v>
      </c>
      <c r="G12" s="20"/>
      <c r="H12" s="21"/>
      <c r="I12" s="22"/>
    </row>
    <row r="13" spans="1:9" ht="19.5" customHeight="1" x14ac:dyDescent="0.2">
      <c r="A13" s="17"/>
      <c r="B13" s="17"/>
      <c r="C13" s="18"/>
      <c r="D13" s="17"/>
      <c r="E13" s="17"/>
      <c r="F13" s="19">
        <f t="shared" si="0"/>
        <v>0</v>
      </c>
      <c r="G13" s="20"/>
      <c r="H13" s="21"/>
      <c r="I13" s="22"/>
    </row>
    <row r="14" spans="1:9" ht="19.5" customHeight="1" x14ac:dyDescent="0.2">
      <c r="A14" s="17"/>
      <c r="B14" s="17"/>
      <c r="C14" s="18"/>
      <c r="D14" s="17"/>
      <c r="E14" s="17"/>
      <c r="F14" s="19">
        <f t="shared" si="0"/>
        <v>0</v>
      </c>
      <c r="G14" s="20"/>
      <c r="H14" s="21"/>
      <c r="I14" s="22"/>
    </row>
    <row r="15" spans="1:9" ht="19.5" customHeight="1" x14ac:dyDescent="0.2">
      <c r="A15" s="17"/>
      <c r="B15" s="17"/>
      <c r="C15" s="18"/>
      <c r="D15" s="17"/>
      <c r="E15" s="17"/>
      <c r="F15" s="19">
        <f t="shared" si="0"/>
        <v>0</v>
      </c>
      <c r="G15" s="20"/>
      <c r="H15" s="21"/>
      <c r="I15" s="22"/>
    </row>
    <row r="16" spans="1:9" ht="19.5" customHeight="1" x14ac:dyDescent="0.2">
      <c r="A16" s="17"/>
      <c r="B16" s="17"/>
      <c r="C16" s="18"/>
      <c r="D16" s="17"/>
      <c r="E16" s="17"/>
      <c r="F16" s="19">
        <f t="shared" si="0"/>
        <v>0</v>
      </c>
      <c r="G16" s="20"/>
      <c r="H16" s="21"/>
      <c r="I16" s="22"/>
    </row>
    <row r="17" spans="1:9" ht="19.5" customHeight="1" x14ac:dyDescent="0.2">
      <c r="A17" s="17"/>
      <c r="B17" s="17"/>
      <c r="C17" s="18"/>
      <c r="D17" s="17"/>
      <c r="E17" s="17"/>
      <c r="F17" s="19">
        <f t="shared" si="0"/>
        <v>0</v>
      </c>
      <c r="G17" s="20"/>
      <c r="H17" s="21"/>
      <c r="I17" s="22"/>
    </row>
    <row r="18" spans="1:9" ht="19.5" customHeight="1" x14ac:dyDescent="0.2">
      <c r="A18" s="17"/>
      <c r="B18" s="17"/>
      <c r="C18" s="18"/>
      <c r="D18" s="17"/>
      <c r="E18" s="17"/>
      <c r="F18" s="19">
        <f t="shared" si="0"/>
        <v>0</v>
      </c>
      <c r="G18" s="20"/>
      <c r="H18" s="21"/>
      <c r="I18" s="22"/>
    </row>
    <row r="19" spans="1:9" ht="19.5" customHeight="1" x14ac:dyDescent="0.2">
      <c r="A19" s="17"/>
      <c r="B19" s="17"/>
      <c r="C19" s="18"/>
      <c r="D19" s="17"/>
      <c r="E19" s="17"/>
      <c r="F19" s="19">
        <f t="shared" si="0"/>
        <v>0</v>
      </c>
      <c r="G19" s="20"/>
      <c r="H19" s="21"/>
      <c r="I19" s="22"/>
    </row>
    <row r="20" spans="1:9" ht="19.5" customHeight="1" x14ac:dyDescent="0.2">
      <c r="A20" s="17"/>
      <c r="B20" s="17"/>
      <c r="C20" s="18"/>
      <c r="D20" s="17"/>
      <c r="E20" s="17"/>
      <c r="F20" s="19">
        <f t="shared" si="0"/>
        <v>0</v>
      </c>
      <c r="G20" s="20"/>
      <c r="H20" s="21"/>
      <c r="I20" s="22"/>
    </row>
    <row r="21" spans="1:9" ht="19.5" customHeight="1" x14ac:dyDescent="0.2">
      <c r="A21" s="17"/>
      <c r="B21" s="17"/>
      <c r="C21" s="23"/>
      <c r="D21" s="17"/>
      <c r="E21" s="17"/>
      <c r="F21" s="19">
        <f t="shared" si="0"/>
        <v>0</v>
      </c>
      <c r="G21" s="20"/>
      <c r="H21" s="21"/>
      <c r="I21" s="22"/>
    </row>
    <row r="22" spans="1:9" ht="9" customHeight="1" x14ac:dyDescent="0.2">
      <c r="A22" s="11"/>
    </row>
    <row r="23" spans="1:9" ht="20.25" customHeight="1" x14ac:dyDescent="0.2">
      <c r="A23" s="44" t="s">
        <v>74</v>
      </c>
      <c r="B23" s="45"/>
      <c r="C23" s="45"/>
      <c r="D23" s="45"/>
      <c r="E23" s="45"/>
      <c r="F23" s="45"/>
      <c r="G23" s="45"/>
      <c r="H23" s="45"/>
      <c r="I23" s="45"/>
    </row>
    <row r="24" spans="1:9" ht="4" customHeight="1" x14ac:dyDescent="0.2">
      <c r="A24" s="29"/>
      <c r="B24" s="14"/>
      <c r="C24" s="14"/>
      <c r="D24" s="14"/>
      <c r="E24" s="14"/>
      <c r="F24" s="14"/>
      <c r="G24" s="14"/>
      <c r="H24" s="14"/>
      <c r="I24" s="14"/>
    </row>
    <row r="25" spans="1:9" ht="15" customHeight="1" x14ac:dyDescent="0.2">
      <c r="A25" s="41" t="s">
        <v>64</v>
      </c>
      <c r="B25" s="40"/>
      <c r="C25" s="30" t="s">
        <v>17</v>
      </c>
      <c r="D25" s="31" t="s">
        <v>46</v>
      </c>
      <c r="E25" s="31" t="s">
        <v>46</v>
      </c>
      <c r="F25" s="41" t="s">
        <v>71</v>
      </c>
      <c r="G25" s="46"/>
      <c r="H25" s="46"/>
      <c r="I25" s="46"/>
    </row>
    <row r="26" spans="1:9" ht="15" customHeight="1" x14ac:dyDescent="0.2">
      <c r="A26" s="32" t="s">
        <v>18</v>
      </c>
      <c r="B26" s="12"/>
      <c r="C26" s="33" t="s">
        <v>20</v>
      </c>
      <c r="D26" s="15">
        <f>COUNTIF($H$7:$H$21,"Lead")</f>
        <v>1</v>
      </c>
      <c r="E26" s="16">
        <f>SUMIF($H$7:$H$21,"Lead",$F$7:$F$21)</f>
        <v>960</v>
      </c>
      <c r="F26" s="33" t="s">
        <v>60</v>
      </c>
      <c r="G26" s="34">
        <f>SUMIF($D$7:$D$21,"Aetna",$F$7:$F$21)</f>
        <v>0</v>
      </c>
      <c r="H26" s="33" t="s">
        <v>50</v>
      </c>
      <c r="I26" s="34">
        <f>SUMIF($D$7:$D$21,"AIG",$F$7:$F$21)</f>
        <v>0</v>
      </c>
    </row>
    <row r="27" spans="1:9" ht="15" customHeight="1" x14ac:dyDescent="0.2">
      <c r="A27" s="35" t="s">
        <v>0</v>
      </c>
      <c r="B27" s="13"/>
      <c r="C27" s="33" t="s">
        <v>21</v>
      </c>
      <c r="D27" s="15">
        <f>COUNTIF($H$7:$H$21,"Ann. Rev.")</f>
        <v>0</v>
      </c>
      <c r="E27" s="16">
        <f>SUMIF($H$7:$H$21,"Ann. Rev.",$F$7:$F$21)</f>
        <v>0</v>
      </c>
      <c r="F27" s="33" t="s">
        <v>36</v>
      </c>
      <c r="G27" s="34">
        <f>SUMIF($D$7:$D$21,"American Equity",$F$7:$F$21)</f>
        <v>0</v>
      </c>
      <c r="H27" s="33" t="s">
        <v>29</v>
      </c>
      <c r="I27" s="34">
        <f>SUMIF($D$7:$D$21,"Assurity",$F$7:$F$21)</f>
        <v>0</v>
      </c>
    </row>
    <row r="28" spans="1:9" ht="15" customHeight="1" x14ac:dyDescent="0.2">
      <c r="A28" s="32" t="s">
        <v>1</v>
      </c>
      <c r="B28" s="12"/>
      <c r="C28" s="33" t="s">
        <v>23</v>
      </c>
      <c r="D28" s="15">
        <f>COUNTIF($H$7:$H$21,"Warm")</f>
        <v>0</v>
      </c>
      <c r="E28" s="16">
        <f>SUMIF($H$7:$H$21,"Warm",$F$7:$F$21)</f>
        <v>0</v>
      </c>
      <c r="F28" s="33" t="s">
        <v>24</v>
      </c>
      <c r="G28" s="34">
        <f>SUMIF($D$7:$D$21,"Baltimore",$F$7:$F$21)</f>
        <v>0</v>
      </c>
      <c r="H28" s="33" t="s">
        <v>19</v>
      </c>
      <c r="I28" s="34">
        <f>SUMIF($D$7:$D$21,"CFG",$F$7:$F$21)</f>
        <v>960</v>
      </c>
    </row>
    <row r="29" spans="1:9" ht="15" customHeight="1" x14ac:dyDescent="0.2">
      <c r="A29" s="35" t="s">
        <v>2</v>
      </c>
      <c r="B29" s="13"/>
      <c r="C29" s="33" t="s">
        <v>25</v>
      </c>
      <c r="D29" s="15">
        <f>COUNTIF($H$7:$H$21,"Referral")</f>
        <v>0</v>
      </c>
      <c r="E29" s="16">
        <f>SUMIF($H$7:$H$21,"Referral",$F$7:$F$21)</f>
        <v>0</v>
      </c>
      <c r="F29" s="33" t="s">
        <v>75</v>
      </c>
      <c r="G29" s="34">
        <f>SUMIF($D$7:$D$21,"Debt Reduction",$F$7:$F$21)</f>
        <v>0</v>
      </c>
      <c r="H29" s="33" t="s">
        <v>63</v>
      </c>
      <c r="I29" s="34">
        <f>SUMIF($D$7:$D$21,"Equitable",$F$7:$F$21)</f>
        <v>0</v>
      </c>
    </row>
    <row r="30" spans="1:9" ht="15" customHeight="1" x14ac:dyDescent="0.2">
      <c r="A30" s="32" t="s">
        <v>3</v>
      </c>
      <c r="B30" s="12"/>
      <c r="C30" s="36" t="s">
        <v>26</v>
      </c>
      <c r="D30" s="15">
        <f>COUNTIF($H$7:$H$21,"Other")</f>
        <v>0</v>
      </c>
      <c r="E30" s="16">
        <f>SUMIF($H$7:$H$21,"Other",$F$7:$F$21)</f>
        <v>0</v>
      </c>
      <c r="F30" s="33" t="s">
        <v>32</v>
      </c>
      <c r="G30" s="34">
        <f>SUMIF($D$7:$D$21,"F &amp; G",$F$7:$F$21)</f>
        <v>0</v>
      </c>
      <c r="H30" s="33" t="s">
        <v>22</v>
      </c>
      <c r="I30" s="34">
        <f>SUMIF($D$7:$D$21,"Foresters",$F$7:$F$21)</f>
        <v>0</v>
      </c>
    </row>
    <row r="31" spans="1:9" ht="15" customHeight="1" x14ac:dyDescent="0.2">
      <c r="A31" s="35" t="s">
        <v>4</v>
      </c>
      <c r="B31" s="13"/>
      <c r="C31" s="7"/>
      <c r="D31" s="7"/>
      <c r="E31" s="7"/>
      <c r="F31" s="33" t="s">
        <v>54</v>
      </c>
      <c r="G31" s="34">
        <f>SUMIF($D$7:$D$21,"Global Atlantic",$F$7:$F$21)</f>
        <v>0</v>
      </c>
      <c r="H31" s="33" t="s">
        <v>49</v>
      </c>
      <c r="I31" s="34">
        <f>SUMIF($D$7:$D$21,"Great Western",$F$7:$F$21)</f>
        <v>0</v>
      </c>
    </row>
    <row r="32" spans="1:9" ht="15" customHeight="1" x14ac:dyDescent="0.2">
      <c r="A32" s="39" t="s">
        <v>65</v>
      </c>
      <c r="B32" s="40"/>
      <c r="C32" s="41" t="s">
        <v>7</v>
      </c>
      <c r="D32" s="40"/>
      <c r="E32" s="6"/>
      <c r="F32" s="33" t="s">
        <v>61</v>
      </c>
      <c r="G32" s="34">
        <f>SUMIF($D$7:$D$21,"HMA",$F$7:$F$21)</f>
        <v>0</v>
      </c>
      <c r="H32" s="33" t="s">
        <v>62</v>
      </c>
      <c r="I32" s="34">
        <f>SUMIF($D$7:$D$21,"Humana",$F$7:$F$21)</f>
        <v>0</v>
      </c>
    </row>
    <row r="33" spans="1:9" ht="15" customHeight="1" x14ac:dyDescent="0.2">
      <c r="A33" s="32" t="s">
        <v>48</v>
      </c>
      <c r="B33" s="12"/>
      <c r="C33" s="33" t="s">
        <v>72</v>
      </c>
      <c r="D33" s="15">
        <f>COUNTA(D7:D21)</f>
        <v>1</v>
      </c>
      <c r="E33" s="6"/>
      <c r="F33" s="33" t="s">
        <v>27</v>
      </c>
      <c r="G33" s="34">
        <f>SUMIF($D$7:$D$21,"Kemper",$F$7:$F$21)</f>
        <v>0</v>
      </c>
      <c r="H33" s="33" t="s">
        <v>45</v>
      </c>
      <c r="I33" s="34">
        <f>SUMIF($D$7:$D$21,"MoO",$F$7:$F$21)</f>
        <v>0</v>
      </c>
    </row>
    <row r="34" spans="1:9" ht="15" customHeight="1" x14ac:dyDescent="0.2">
      <c r="A34" s="35" t="s">
        <v>5</v>
      </c>
      <c r="B34" s="13"/>
      <c r="C34" s="33" t="s">
        <v>30</v>
      </c>
      <c r="D34" s="37">
        <f>SUM(F7:F21)</f>
        <v>960</v>
      </c>
      <c r="E34" s="6"/>
      <c r="F34" s="33" t="s">
        <v>52</v>
      </c>
      <c r="G34" s="34">
        <f>SUMIF($D$7:$D$21,"Nassau Re",$F$7:$F$21)</f>
        <v>0</v>
      </c>
      <c r="H34" s="33" t="s">
        <v>53</v>
      </c>
      <c r="I34" s="34">
        <f>SUMIF($D$7:$D$21,"National Western",$F$7:$F$21)</f>
        <v>0</v>
      </c>
    </row>
    <row r="35" spans="1:9" ht="15" customHeight="1" x14ac:dyDescent="0.2">
      <c r="A35" s="32" t="s">
        <v>3</v>
      </c>
      <c r="B35" s="12"/>
      <c r="C35" s="33" t="s">
        <v>73</v>
      </c>
      <c r="D35" s="15">
        <f>COUNTIF($B$7:$B$21,"Annuity")</f>
        <v>0</v>
      </c>
      <c r="E35" s="6"/>
      <c r="F35" s="33" t="s">
        <v>51</v>
      </c>
      <c r="G35" s="34">
        <f>SUMIF($D$7:$D$21,"NLG",$F$7:$F$21)</f>
        <v>0</v>
      </c>
      <c r="H35" s="33" t="s">
        <v>47</v>
      </c>
      <c r="I35" s="34">
        <f>SUMIF($D$7:$D$21,"Transamerica",$F$7:$F$21)</f>
        <v>0</v>
      </c>
    </row>
    <row r="36" spans="1:9" ht="15" customHeight="1" x14ac:dyDescent="0.2">
      <c r="A36" s="35" t="s">
        <v>31</v>
      </c>
      <c r="B36" s="13"/>
      <c r="C36" s="33" t="s">
        <v>33</v>
      </c>
      <c r="D36" s="37">
        <f>SUMIF($B$7:$B$21,"Annuity",$C$7:$C$21)</f>
        <v>0</v>
      </c>
      <c r="E36" s="6"/>
      <c r="F36" s="7"/>
      <c r="G36" s="7"/>
      <c r="H36" s="7"/>
      <c r="I36" s="7"/>
    </row>
    <row r="37" spans="1:9" ht="15" customHeight="1" x14ac:dyDescent="0.2">
      <c r="A37" s="32" t="s">
        <v>4</v>
      </c>
      <c r="B37" s="12"/>
      <c r="C37" s="7"/>
      <c r="D37" s="7"/>
      <c r="E37" s="7"/>
      <c r="F37" s="7"/>
      <c r="G37" s="7"/>
      <c r="H37" s="7"/>
      <c r="I37" s="7"/>
    </row>
    <row r="38" spans="1:9" s="5" customFormat="1" x14ac:dyDescent="0.2">
      <c r="A38" s="35" t="s">
        <v>28</v>
      </c>
      <c r="B38" s="13"/>
      <c r="C38" s="6"/>
      <c r="D38" s="6"/>
      <c r="E38" s="6"/>
      <c r="F38" s="6"/>
      <c r="G38" s="6"/>
      <c r="H38" s="6"/>
      <c r="I38" s="6"/>
    </row>
    <row r="39" spans="1:9" s="5" customFormat="1" x14ac:dyDescent="0.2">
      <c r="A39" s="32" t="s">
        <v>6</v>
      </c>
      <c r="B39" s="12"/>
      <c r="C39" s="6"/>
      <c r="D39" s="6"/>
      <c r="E39" s="6"/>
      <c r="F39" s="6"/>
      <c r="G39" s="6"/>
      <c r="H39" s="6"/>
      <c r="I39" s="6"/>
    </row>
    <row r="40" spans="1:9" s="5" customFormat="1" x14ac:dyDescent="0.2">
      <c r="A40" s="35" t="s">
        <v>70</v>
      </c>
      <c r="B40" s="13"/>
      <c r="C40" s="6"/>
      <c r="D40" s="6"/>
      <c r="E40" s="6"/>
      <c r="F40" s="6"/>
      <c r="G40" s="6"/>
      <c r="H40" s="6"/>
      <c r="I40" s="6"/>
    </row>
    <row r="41" spans="1:9" s="5" customFormat="1" ht="19" x14ac:dyDescent="0.2">
      <c r="A41" s="38"/>
      <c r="B41" s="4"/>
    </row>
    <row r="42" spans="1:9" s="5" customFormat="1" ht="19" x14ac:dyDescent="0.2">
      <c r="A42" s="38"/>
      <c r="B42" s="4"/>
    </row>
    <row r="47" spans="1:9" x14ac:dyDescent="0.2">
      <c r="C47" s="3"/>
      <c r="D47" s="3"/>
    </row>
    <row r="49" spans="3:4" x14ac:dyDescent="0.2">
      <c r="C49" s="3"/>
      <c r="D49" s="3"/>
    </row>
    <row r="50" spans="3:4" x14ac:dyDescent="0.2">
      <c r="C50" s="3"/>
      <c r="D50" s="3"/>
    </row>
    <row r="52" spans="3:4" x14ac:dyDescent="0.2">
      <c r="C52" s="3"/>
      <c r="D52" s="3"/>
    </row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</sheetData>
  <sheetProtection algorithmName="SHA-512" hashValue="6HqTsL9VgMRXBZa9O3rba8LIbF/Ukvxgxpt7QhxFdZCkhwr+8GaiZu7FMs6Bt4uaRyR8nAh+FQoY3iA4Cp3pag==" saltValue="qe4zDwESXScP7IxD0bwcVw==" spinCount="100000" sheet="1" objects="1" scenarios="1" selectLockedCells="1"/>
  <mergeCells count="7">
    <mergeCell ref="A32:B32"/>
    <mergeCell ref="C32:D32"/>
    <mergeCell ref="B2:C2"/>
    <mergeCell ref="B4:C4"/>
    <mergeCell ref="A23:I23"/>
    <mergeCell ref="F25:I25"/>
    <mergeCell ref="A25:B25"/>
  </mergeCells>
  <dataValidations count="1">
    <dataValidation type="date" allowBlank="1" showInputMessage="1" showErrorMessage="1" sqref="I7:I21" xr:uid="{00000000-0002-0000-0000-000000000000}">
      <formula1>42248</formula1>
      <formula2>47848</formula2>
    </dataValidation>
  </dataValidations>
  <printOptions horizontalCentered="1" verticalCentered="1"/>
  <pageMargins left="0" right="0" top="0" bottom="0" header="0" footer="0"/>
  <pageSetup scale="7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1000000}">
          <x14:formula1>
            <xm:f>'Common Info'!$A$28:$A$33</xm:f>
          </x14:formula1>
          <xm:sqref>H7:H21</xm:sqref>
        </x14:dataValidation>
        <x14:dataValidation type="list" showInputMessage="1" showErrorMessage="1" xr:uid="{00000000-0002-0000-0000-000002000000}">
          <x14:formula1>
            <xm:f>'Common Info'!$A$38:$A$44</xm:f>
          </x14:formula1>
          <xm:sqref>B7:B21</xm:sqref>
        </x14:dataValidation>
        <x14:dataValidation type="list" showInputMessage="1" showErrorMessage="1" xr:uid="{00000000-0002-0000-0000-000003000000}">
          <x14:formula1>
            <xm:f>'Common Info'!$A$4:$A$24</xm:f>
          </x14:formula1>
          <xm:sqref>D8:D21</xm:sqref>
        </x14:dataValidation>
        <x14:dataValidation type="list" showInputMessage="1" showErrorMessage="1" xr:uid="{2EFEADBA-885C-1C40-BB10-C074005CB324}">
          <x14:formula1>
            <xm:f>'Common Info'!$A$3:$A$22</xm:f>
          </x14:formula1>
          <xm:sqref>D7</xm:sqref>
        </x14:dataValidation>
      </x14:dataValidations>
    </ex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4"/>
  <sheetViews>
    <sheetView topLeftCell="A28" zoomScale="150" workbookViewId="0">
      <selection activeCell="A45" sqref="A45"/>
    </sheetView>
  </sheetViews>
  <sheetFormatPr baseColWidth="10" defaultColWidth="8.83203125" defaultRowHeight="14" x14ac:dyDescent="0.2"/>
  <cols>
    <col min="1" max="1" width="14.83203125" style="2" bestFit="1" customWidth="1"/>
    <col min="2" max="16384" width="8.83203125" style="2"/>
  </cols>
  <sheetData>
    <row r="1" spans="1:14" x14ac:dyDescent="0.2">
      <c r="A1" s="1" t="s">
        <v>35</v>
      </c>
    </row>
    <row r="2" spans="1:14" x14ac:dyDescent="0.2">
      <c r="A2" s="1"/>
    </row>
    <row r="3" spans="1:14" x14ac:dyDescent="0.2">
      <c r="A3" s="1" t="s">
        <v>60</v>
      </c>
      <c r="L3" s="1" t="s">
        <v>60</v>
      </c>
      <c r="N3" s="1" t="s">
        <v>50</v>
      </c>
    </row>
    <row r="4" spans="1:14" x14ac:dyDescent="0.2">
      <c r="A4" s="1" t="s">
        <v>50</v>
      </c>
      <c r="L4" s="1" t="s">
        <v>36</v>
      </c>
      <c r="N4" s="1" t="s">
        <v>29</v>
      </c>
    </row>
    <row r="5" spans="1:14" x14ac:dyDescent="0.2">
      <c r="A5" s="1" t="s">
        <v>36</v>
      </c>
      <c r="L5" s="1" t="s">
        <v>24</v>
      </c>
      <c r="N5" s="1" t="s">
        <v>19</v>
      </c>
    </row>
    <row r="6" spans="1:14" x14ac:dyDescent="0.2">
      <c r="A6" s="1" t="s">
        <v>29</v>
      </c>
      <c r="L6" s="1" t="s">
        <v>63</v>
      </c>
      <c r="N6" s="1" t="s">
        <v>32</v>
      </c>
    </row>
    <row r="7" spans="1:14" x14ac:dyDescent="0.2">
      <c r="A7" s="1" t="s">
        <v>24</v>
      </c>
      <c r="L7" s="1" t="s">
        <v>22</v>
      </c>
      <c r="N7" s="1" t="s">
        <v>54</v>
      </c>
    </row>
    <row r="8" spans="1:14" x14ac:dyDescent="0.2">
      <c r="A8" s="1" t="s">
        <v>19</v>
      </c>
      <c r="G8" s="1"/>
      <c r="L8" s="1" t="s">
        <v>49</v>
      </c>
      <c r="N8" s="1" t="s">
        <v>61</v>
      </c>
    </row>
    <row r="9" spans="1:14" x14ac:dyDescent="0.2">
      <c r="A9" s="1" t="s">
        <v>75</v>
      </c>
      <c r="G9" s="1"/>
      <c r="L9" s="1" t="s">
        <v>62</v>
      </c>
      <c r="N9" s="1" t="s">
        <v>27</v>
      </c>
    </row>
    <row r="10" spans="1:14" x14ac:dyDescent="0.2">
      <c r="A10" s="1" t="s">
        <v>63</v>
      </c>
      <c r="G10" s="1"/>
      <c r="L10" s="1" t="s">
        <v>45</v>
      </c>
      <c r="N10" s="1" t="s">
        <v>52</v>
      </c>
    </row>
    <row r="11" spans="1:14" x14ac:dyDescent="0.2">
      <c r="A11" s="1" t="s">
        <v>32</v>
      </c>
      <c r="G11" s="1"/>
      <c r="L11" s="1" t="s">
        <v>53</v>
      </c>
      <c r="N11" s="1" t="s">
        <v>51</v>
      </c>
    </row>
    <row r="12" spans="1:14" x14ac:dyDescent="0.2">
      <c r="A12" s="1" t="s">
        <v>22</v>
      </c>
      <c r="G12" s="1"/>
      <c r="L12" s="1" t="s">
        <v>47</v>
      </c>
    </row>
    <row r="13" spans="1:14" x14ac:dyDescent="0.2">
      <c r="A13" s="1" t="s">
        <v>54</v>
      </c>
    </row>
    <row r="14" spans="1:14" x14ac:dyDescent="0.2">
      <c r="A14" s="1" t="s">
        <v>49</v>
      </c>
      <c r="G14" s="1"/>
    </row>
    <row r="15" spans="1:14" x14ac:dyDescent="0.2">
      <c r="A15" s="1" t="s">
        <v>61</v>
      </c>
      <c r="G15" s="1"/>
    </row>
    <row r="16" spans="1:14" x14ac:dyDescent="0.2">
      <c r="A16" s="1" t="s">
        <v>62</v>
      </c>
      <c r="G16" s="1"/>
    </row>
    <row r="17" spans="1:7" x14ac:dyDescent="0.2">
      <c r="A17" s="1" t="s">
        <v>27</v>
      </c>
      <c r="G17" s="1"/>
    </row>
    <row r="18" spans="1:7" x14ac:dyDescent="0.2">
      <c r="A18" s="1" t="s">
        <v>45</v>
      </c>
      <c r="G18" s="1"/>
    </row>
    <row r="19" spans="1:7" x14ac:dyDescent="0.2">
      <c r="A19" s="1" t="s">
        <v>52</v>
      </c>
      <c r="G19" s="1"/>
    </row>
    <row r="20" spans="1:7" x14ac:dyDescent="0.2">
      <c r="A20" s="1" t="s">
        <v>53</v>
      </c>
      <c r="G20" s="1"/>
    </row>
    <row r="21" spans="1:7" x14ac:dyDescent="0.2">
      <c r="A21" s="1" t="s">
        <v>51</v>
      </c>
      <c r="G21" s="1"/>
    </row>
    <row r="22" spans="1:7" x14ac:dyDescent="0.2">
      <c r="A22" s="1" t="s">
        <v>47</v>
      </c>
      <c r="G22" s="1"/>
    </row>
    <row r="23" spans="1:7" x14ac:dyDescent="0.2">
      <c r="A23" s="1"/>
      <c r="G23" s="1"/>
    </row>
    <row r="24" spans="1:7" x14ac:dyDescent="0.2">
      <c r="A24" s="1"/>
      <c r="G24" s="1"/>
    </row>
    <row r="25" spans="1:7" x14ac:dyDescent="0.2">
      <c r="A25" s="1"/>
      <c r="D25" s="2" t="s">
        <v>37</v>
      </c>
      <c r="G25" s="1"/>
    </row>
    <row r="27" spans="1:7" x14ac:dyDescent="0.2">
      <c r="A27" s="1" t="s">
        <v>14</v>
      </c>
    </row>
    <row r="29" spans="1:7" x14ac:dyDescent="0.2">
      <c r="A29" s="2" t="s">
        <v>20</v>
      </c>
    </row>
    <row r="30" spans="1:7" x14ac:dyDescent="0.2">
      <c r="A30" s="2" t="s">
        <v>16</v>
      </c>
    </row>
    <row r="31" spans="1:7" x14ac:dyDescent="0.2">
      <c r="A31" s="2" t="s">
        <v>38</v>
      </c>
    </row>
    <row r="32" spans="1:7" x14ac:dyDescent="0.2">
      <c r="A32" s="2" t="s">
        <v>25</v>
      </c>
    </row>
    <row r="33" spans="1:2" x14ac:dyDescent="0.2">
      <c r="A33" s="2" t="s">
        <v>26</v>
      </c>
    </row>
    <row r="36" spans="1:2" x14ac:dyDescent="0.2">
      <c r="A36" s="2" t="s">
        <v>12</v>
      </c>
      <c r="B36" s="2" t="s">
        <v>39</v>
      </c>
    </row>
    <row r="38" spans="1:2" x14ac:dyDescent="0.2">
      <c r="A38" s="2" t="s">
        <v>15</v>
      </c>
      <c r="B38" s="2">
        <v>12</v>
      </c>
    </row>
    <row r="39" spans="1:2" x14ac:dyDescent="0.2">
      <c r="A39" s="2" t="s">
        <v>40</v>
      </c>
      <c r="B39" s="2">
        <v>4</v>
      </c>
    </row>
    <row r="40" spans="1:2" x14ac:dyDescent="0.2">
      <c r="A40" s="2" t="s">
        <v>34</v>
      </c>
      <c r="B40" s="2">
        <v>2</v>
      </c>
    </row>
    <row r="41" spans="1:2" x14ac:dyDescent="0.2">
      <c r="A41" s="2" t="s">
        <v>41</v>
      </c>
      <c r="B41" s="2">
        <v>1</v>
      </c>
    </row>
    <row r="42" spans="1:2" x14ac:dyDescent="0.2">
      <c r="A42" s="2" t="s">
        <v>42</v>
      </c>
      <c r="B42" s="2">
        <v>0.1</v>
      </c>
    </row>
    <row r="43" spans="1:2" x14ac:dyDescent="0.2">
      <c r="A43" s="2" t="s">
        <v>76</v>
      </c>
      <c r="B43" s="2">
        <v>2.4</v>
      </c>
    </row>
    <row r="44" spans="1:2" x14ac:dyDescent="0.2">
      <c r="A44" s="2" t="s">
        <v>77</v>
      </c>
      <c r="B44" s="2">
        <v>0.1</v>
      </c>
    </row>
  </sheetData>
  <sheetProtection algorithmName="SHA-512" hashValue="TOnUZrI1V61EO0cKCYGxmr19nWuDDUWpsVDYJkCcKM0XTWOlF3qgFy4+ub8huQ7N2Pc8ZlaoANWkdZVj253wBg==" saltValue="y07ttecweLoxMvgvWazF6g==" spinCount="100000" sheet="1" objects="1" scenarios="1" selectLockedCells="1"/>
  <sortState xmlns:xlrd2="http://schemas.microsoft.com/office/spreadsheetml/2017/richdata2" ref="A3:A23">
    <sortCondition ref="A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NBT</vt:lpstr>
      <vt:lpstr>Common Info</vt:lpstr>
      <vt:lpstr>'Common Info'!AnnualCalc</vt:lpstr>
      <vt:lpstr>'Common Info'!Carriers</vt:lpstr>
      <vt:lpstr>'Common Info'!LeadSrc</vt:lpstr>
      <vt:lpstr>'Common Info'!PremiumMode</vt:lpstr>
      <vt:lpstr>NBT!Print_Area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Fitz Fitzgerald</cp:lastModifiedBy>
  <cp:revision/>
  <cp:lastPrinted>2020-01-22T19:50:47Z</cp:lastPrinted>
  <dcterms:created xsi:type="dcterms:W3CDTF">2013-04-05T13:08:42Z</dcterms:created>
  <dcterms:modified xsi:type="dcterms:W3CDTF">2020-03-10T03:55:32Z</dcterms:modified>
</cp:coreProperties>
</file>